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10_ncr:8100000_{4DA9B7A8-8F90-4D5B-BBAE-E809D2C32EC6}" xr6:coauthVersionLast="32" xr6:coauthVersionMax="32" xr10:uidLastSave="{00000000-0000-0000-0000-000000000000}"/>
  <bookViews>
    <workbookView xWindow="0" yWindow="0" windowWidth="24000" windowHeight="7095" xr2:uid="{00000000-000D-0000-FFFF-FFFF00000000}"/>
  </bookViews>
  <sheets>
    <sheet name="BFT punctaj 2018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B27" i="1"/>
  <c r="B26" i="1"/>
  <c r="B25" i="1"/>
  <c r="B24" i="1"/>
  <c r="B23" i="1"/>
  <c r="B22" i="1"/>
  <c r="B16" i="1"/>
  <c r="B15" i="1"/>
  <c r="B14" i="1"/>
  <c r="B13" i="1"/>
  <c r="B12" i="1"/>
  <c r="B11" i="1"/>
  <c r="B17" i="1" s="1"/>
  <c r="E17" i="1" s="1"/>
  <c r="C5" i="1"/>
  <c r="D17" i="1" s="1"/>
  <c r="F17" i="1" s="1"/>
  <c r="C16" i="1" l="1"/>
  <c r="B37" i="1" s="1"/>
  <c r="C15" i="1"/>
  <c r="B36" i="1" s="1"/>
  <c r="C14" i="1"/>
  <c r="B35" i="1" s="1"/>
  <c r="C13" i="1"/>
  <c r="B34" i="1" s="1"/>
  <c r="C12" i="1"/>
  <c r="B33" i="1" s="1"/>
  <c r="C11" i="1"/>
  <c r="B28" i="1"/>
  <c r="E28" i="1" s="1"/>
  <c r="D28" i="1"/>
  <c r="F28" i="1" s="1"/>
  <c r="C23" i="1" s="1"/>
  <c r="C33" i="1" s="1"/>
  <c r="C26" i="1" l="1"/>
  <c r="C36" i="1" s="1"/>
  <c r="C22" i="1"/>
  <c r="C25" i="1"/>
  <c r="C35" i="1" s="1"/>
  <c r="B32" i="1"/>
  <c r="C17" i="1"/>
  <c r="D36" i="1"/>
  <c r="F36" i="1" s="1"/>
  <c r="C24" i="1"/>
  <c r="C34" i="1" s="1"/>
  <c r="D34" i="1" s="1"/>
  <c r="F34" i="1" s="1"/>
  <c r="C27" i="1"/>
  <c r="C37" i="1" s="1"/>
  <c r="D33" i="1"/>
  <c r="F33" i="1" s="1"/>
  <c r="D35" i="1"/>
  <c r="F35" i="1" s="1"/>
  <c r="D37" i="1"/>
  <c r="F37" i="1" s="1"/>
  <c r="B38" i="1" l="1"/>
  <c r="C28" i="1"/>
  <c r="C32" i="1"/>
  <c r="C38" i="1" s="1"/>
  <c r="D32" i="1" l="1"/>
  <c r="D38" i="1" l="1"/>
  <c r="F32" i="1"/>
  <c r="F38" i="1" s="1"/>
</calcChain>
</file>

<file path=xl/sharedStrings.xml><?xml version="1.0" encoding="utf-8"?>
<sst xmlns="http://schemas.openxmlformats.org/spreadsheetml/2006/main" count="55" uniqueCount="30">
  <si>
    <t xml:space="preserve">buget an </t>
  </si>
  <si>
    <t>buget angajat ian-aprilie</t>
  </si>
  <si>
    <t>buget disponibil</t>
  </si>
  <si>
    <t>PUNCTAJ   REALIZAT   A</t>
  </si>
  <si>
    <t>1,Criteriu capacitatii resurselor tehnice</t>
  </si>
  <si>
    <t>50% din total fonduri repartizate</t>
  </si>
  <si>
    <t>Fond individ.</t>
  </si>
  <si>
    <t>Furnizor de servicii</t>
  </si>
  <si>
    <t>Punctaj</t>
  </si>
  <si>
    <t>alocat</t>
  </si>
  <si>
    <t>HEBE Sg Bai</t>
  </si>
  <si>
    <t>Sind Tour Sg.Bai</t>
  </si>
  <si>
    <t>Sp.jud.BISTRITA</t>
  </si>
  <si>
    <t>Sp.Oras BECLEAN</t>
  </si>
  <si>
    <t>Fond alocat</t>
  </si>
  <si>
    <t>Numar puncte</t>
  </si>
  <si>
    <t>Valoarea unui</t>
  </si>
  <si>
    <t>Sp.Oras NASAUD</t>
  </si>
  <si>
    <t>subcriteriului</t>
  </si>
  <si>
    <t>criteriu</t>
  </si>
  <si>
    <t>punct</t>
  </si>
  <si>
    <t>SANOVIL BISTRITA</t>
  </si>
  <si>
    <t>T O T A L</t>
  </si>
  <si>
    <t>2,Criteriul resurselor umane   B</t>
  </si>
  <si>
    <t>FOND  ALOCAT  FURNIZORILOR:</t>
  </si>
  <si>
    <t>Crit.capacitate resurse tehnice</t>
  </si>
  <si>
    <t>Crit.resurse umane</t>
  </si>
  <si>
    <t>TOTAL</t>
  </si>
  <si>
    <t>ian-aprilie</t>
  </si>
  <si>
    <t xml:space="preserve">total contract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</si>
</sst>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"/>
      <family val="2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</font>
    <font>
      <sz val="9"/>
      <name val="Arial"/>
      <family val="2"/>
      <charset val="23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7" fillId="0" borderId="0" xfId="0" applyNumberFormat="1" applyFont="1"/>
    <xf numFmtId="3" fontId="8" fillId="0" borderId="0" xfId="1" applyNumberFormat="1" applyFont="1" applyBorder="1"/>
    <xf numFmtId="0" fontId="9" fillId="0" borderId="0" xfId="0" applyFont="1"/>
    <xf numFmtId="4" fontId="10" fillId="0" borderId="0" xfId="0" applyNumberFormat="1" applyFont="1"/>
    <xf numFmtId="4" fontId="11" fillId="0" borderId="0" xfId="1" applyNumberFormat="1" applyFont="1"/>
    <xf numFmtId="4" fontId="5" fillId="0" borderId="0" xfId="1" applyNumberFormat="1" applyFont="1"/>
    <xf numFmtId="0" fontId="12" fillId="0" borderId="0" xfId="0" applyFont="1"/>
    <xf numFmtId="2" fontId="11" fillId="0" borderId="2" xfId="1" applyNumberFormat="1" applyFont="1" applyFill="1" applyBorder="1"/>
    <xf numFmtId="2" fontId="11" fillId="0" borderId="3" xfId="1" applyNumberFormat="1" applyFont="1" applyFill="1" applyBorder="1"/>
    <xf numFmtId="2" fontId="5" fillId="0" borderId="4" xfId="1" applyNumberFormat="1" applyFont="1" applyBorder="1"/>
    <xf numFmtId="2" fontId="5" fillId="0" borderId="0" xfId="1" applyNumberFormat="1" applyFont="1"/>
    <xf numFmtId="2" fontId="11" fillId="0" borderId="5" xfId="1" applyNumberFormat="1" applyFont="1" applyBorder="1" applyAlignment="1">
      <alignment horizontal="center"/>
    </xf>
    <xf numFmtId="2" fontId="12" fillId="0" borderId="0" xfId="0" applyNumberFormat="1" applyFont="1"/>
    <xf numFmtId="2" fontId="11" fillId="0" borderId="2" xfId="1" applyNumberFormat="1" applyFont="1" applyBorder="1" applyAlignment="1">
      <alignment horizontal="center"/>
    </xf>
    <xf numFmtId="2" fontId="11" fillId="0" borderId="6" xfId="1" applyNumberFormat="1" applyFont="1" applyBorder="1" applyAlignment="1">
      <alignment horizontal="center"/>
    </xf>
    <xf numFmtId="2" fontId="13" fillId="0" borderId="2" xfId="1" applyNumberFormat="1" applyFont="1" applyBorder="1"/>
    <xf numFmtId="4" fontId="13" fillId="0" borderId="2" xfId="0" applyNumberFormat="1" applyFont="1" applyBorder="1"/>
    <xf numFmtId="4" fontId="13" fillId="0" borderId="7" xfId="0" applyNumberFormat="1" applyFont="1" applyBorder="1"/>
    <xf numFmtId="2" fontId="12" fillId="0" borderId="2" xfId="0" applyNumberFormat="1" applyFont="1" applyBorder="1"/>
    <xf numFmtId="2" fontId="13" fillId="0" borderId="8" xfId="1" applyNumberFormat="1" applyFont="1" applyBorder="1"/>
    <xf numFmtId="4" fontId="13" fillId="0" borderId="9" xfId="0" applyNumberFormat="1" applyFont="1" applyBorder="1"/>
    <xf numFmtId="2" fontId="5" fillId="0" borderId="0" xfId="1" applyNumberFormat="1" applyFont="1" applyBorder="1" applyAlignment="1">
      <alignment horizontal="center"/>
    </xf>
    <xf numFmtId="2" fontId="5" fillId="0" borderId="0" xfId="1" applyNumberFormat="1" applyFont="1" applyBorder="1"/>
    <xf numFmtId="4" fontId="13" fillId="0" borderId="10" xfId="0" applyNumberFormat="1" applyFont="1" applyBorder="1"/>
    <xf numFmtId="2" fontId="5" fillId="0" borderId="11" xfId="1" applyNumberFormat="1" applyFont="1" applyBorder="1" applyAlignment="1">
      <alignment horizontal="center"/>
    </xf>
    <xf numFmtId="2" fontId="5" fillId="0" borderId="12" xfId="1" applyNumberFormat="1" applyFont="1" applyBorder="1"/>
    <xf numFmtId="2" fontId="5" fillId="0" borderId="13" xfId="1" applyNumberFormat="1" applyFont="1" applyBorder="1"/>
    <xf numFmtId="4" fontId="13" fillId="0" borderId="14" xfId="0" applyNumberFormat="1" applyFont="1" applyBorder="1"/>
    <xf numFmtId="2" fontId="5" fillId="0" borderId="15" xfId="1" applyNumberFormat="1" applyFont="1" applyBorder="1" applyAlignment="1">
      <alignment horizontal="center"/>
    </xf>
    <xf numFmtId="2" fontId="5" fillId="0" borderId="16" xfId="1" applyNumberFormat="1" applyFont="1" applyBorder="1" applyAlignment="1">
      <alignment horizontal="center"/>
    </xf>
    <xf numFmtId="2" fontId="5" fillId="0" borderId="17" xfId="1" applyNumberFormat="1" applyFont="1" applyBorder="1" applyAlignment="1">
      <alignment horizontal="center"/>
    </xf>
    <xf numFmtId="2" fontId="5" fillId="0" borderId="18" xfId="1" applyNumberFormat="1" applyFont="1" applyBorder="1" applyAlignment="1">
      <alignment horizontal="center"/>
    </xf>
    <xf numFmtId="2" fontId="5" fillId="0" borderId="9" xfId="1" applyNumberFormat="1" applyFont="1" applyBorder="1" applyAlignment="1">
      <alignment horizontal="center"/>
    </xf>
    <xf numFmtId="2" fontId="13" fillId="0" borderId="2" xfId="1" applyNumberFormat="1" applyFont="1" applyBorder="1" applyAlignment="1">
      <alignment horizontal="center"/>
    </xf>
    <xf numFmtId="4" fontId="13" fillId="0" borderId="2" xfId="1" applyNumberFormat="1" applyFont="1" applyBorder="1"/>
    <xf numFmtId="4" fontId="13" fillId="0" borderId="10" xfId="1" applyNumberFormat="1" applyFont="1" applyBorder="1"/>
    <xf numFmtId="4" fontId="13" fillId="0" borderId="9" xfId="1" applyNumberFormat="1" applyFont="1" applyBorder="1"/>
    <xf numFmtId="4" fontId="13" fillId="0" borderId="19" xfId="0" applyNumberFormat="1" applyFont="1" applyBorder="1"/>
    <xf numFmtId="2" fontId="5" fillId="0" borderId="3" xfId="1" applyNumberFormat="1" applyFont="1" applyBorder="1"/>
    <xf numFmtId="2" fontId="12" fillId="0" borderId="4" xfId="1" applyNumberFormat="1" applyFont="1" applyBorder="1"/>
    <xf numFmtId="2" fontId="11" fillId="0" borderId="7" xfId="1" applyNumberFormat="1" applyFont="1" applyBorder="1" applyAlignment="1">
      <alignment horizontal="center"/>
    </xf>
    <xf numFmtId="2" fontId="5" fillId="0" borderId="0" xfId="0" applyNumberFormat="1" applyFont="1"/>
    <xf numFmtId="2" fontId="13" fillId="0" borderId="9" xfId="1" applyNumberFormat="1" applyFont="1" applyBorder="1"/>
    <xf numFmtId="2" fontId="4" fillId="0" borderId="0" xfId="0" applyNumberFormat="1" applyFont="1" applyFill="1" applyBorder="1"/>
    <xf numFmtId="0" fontId="4" fillId="0" borderId="9" xfId="0" applyFont="1" applyBorder="1"/>
    <xf numFmtId="0" fontId="4" fillId="0" borderId="9" xfId="0" applyFont="1" applyBorder="1" applyAlignment="1">
      <alignment horizontal="center" wrapText="1"/>
    </xf>
    <xf numFmtId="2" fontId="13" fillId="0" borderId="9" xfId="0" applyNumberFormat="1" applyFont="1" applyBorder="1"/>
    <xf numFmtId="4" fontId="4" fillId="0" borderId="9" xfId="0" applyNumberFormat="1" applyFont="1" applyBorder="1"/>
    <xf numFmtId="2" fontId="12" fillId="0" borderId="9" xfId="0" applyNumberFormat="1" applyFont="1" applyBorder="1"/>
    <xf numFmtId="2" fontId="13" fillId="0" borderId="9" xfId="0" applyNumberFormat="1" applyFont="1" applyBorder="1" applyAlignment="1">
      <alignment wrapText="1"/>
    </xf>
    <xf numFmtId="2" fontId="4" fillId="0" borderId="9" xfId="0" applyNumberFormat="1" applyFont="1" applyBorder="1"/>
    <xf numFmtId="2" fontId="11" fillId="2" borderId="1" xfId="1" applyNumberFormat="1" applyFont="1" applyFill="1" applyBorder="1"/>
    <xf numFmtId="0" fontId="12" fillId="3" borderId="0" xfId="0" applyFont="1" applyFill="1"/>
    <xf numFmtId="2" fontId="8" fillId="0" borderId="9" xfId="1" applyNumberFormat="1" applyFont="1" applyBorder="1" applyAlignment="1">
      <alignment horizontal="center"/>
    </xf>
    <xf numFmtId="2" fontId="8" fillId="0" borderId="9" xfId="0" applyNumberFormat="1" applyFont="1" applyBorder="1"/>
    <xf numFmtId="2" fontId="8" fillId="0" borderId="9" xfId="0" applyNumberFormat="1" applyFont="1" applyBorder="1" applyAlignment="1">
      <alignment wrapText="1"/>
    </xf>
    <xf numFmtId="4" fontId="8" fillId="0" borderId="9" xfId="0" applyNumberFormat="1" applyFont="1" applyBorder="1" applyAlignment="1">
      <alignment wrapText="1"/>
    </xf>
    <xf numFmtId="2" fontId="8" fillId="0" borderId="2" xfId="1" applyNumberFormat="1" applyFont="1" applyBorder="1" applyAlignment="1">
      <alignment horizontal="center"/>
    </xf>
    <xf numFmtId="2" fontId="8" fillId="0" borderId="2" xfId="1" applyNumberFormat="1" applyFont="1" applyBorder="1"/>
    <xf numFmtId="4" fontId="8" fillId="0" borderId="10" xfId="1" applyNumberFormat="1" applyFont="1" applyBorder="1"/>
    <xf numFmtId="4" fontId="8" fillId="0" borderId="9" xfId="1" applyNumberFormat="1" applyFont="1" applyBorder="1"/>
    <xf numFmtId="2" fontId="8" fillId="0" borderId="9" xfId="1" applyNumberFormat="1" applyFont="1" applyBorder="1"/>
    <xf numFmtId="2" fontId="8" fillId="0" borderId="19" xfId="0" applyNumberFormat="1" applyFont="1" applyBorder="1"/>
  </cellXfs>
  <cellStyles count="2">
    <cellStyle name="Normal" xfId="0" builtinId="0"/>
    <cellStyle name="Normal_Sheet1" xfId="1" xr:uid="{0FCE1F7D-4388-4A5D-9FEF-EB676F1D45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/contractare%202018/BFT%202018/referate%20punctaje/referate%20si%20calcul%20punctaj%202018/Punctaj%20furnizori%20BFT%20Norm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calcul punctaj"/>
      <sheetName val="HEBE Sg Bai "/>
      <sheetName val="Sind Tour Sg Bai"/>
      <sheetName val="Bistrita"/>
      <sheetName val="Nasaud"/>
      <sheetName val="Sanovil"/>
      <sheetName val="Beclean"/>
    </sheetNames>
    <sheetDataSet>
      <sheetData sheetId="0"/>
      <sheetData sheetId="1">
        <row r="2">
          <cell r="F2">
            <v>262</v>
          </cell>
        </row>
        <row r="3">
          <cell r="F3">
            <v>134</v>
          </cell>
        </row>
      </sheetData>
      <sheetData sheetId="2">
        <row r="2">
          <cell r="E2">
            <v>112</v>
          </cell>
        </row>
        <row r="3">
          <cell r="E3">
            <v>95</v>
          </cell>
        </row>
      </sheetData>
      <sheetData sheetId="3">
        <row r="3">
          <cell r="F3">
            <v>285</v>
          </cell>
        </row>
        <row r="4">
          <cell r="F4">
            <v>135.94</v>
          </cell>
        </row>
      </sheetData>
      <sheetData sheetId="4">
        <row r="3">
          <cell r="F3">
            <v>68.53</v>
          </cell>
        </row>
        <row r="4">
          <cell r="F4">
            <v>51</v>
          </cell>
        </row>
      </sheetData>
      <sheetData sheetId="5">
        <row r="2">
          <cell r="F2">
            <v>275</v>
          </cell>
        </row>
        <row r="3">
          <cell r="F3">
            <v>135</v>
          </cell>
        </row>
      </sheetData>
      <sheetData sheetId="6">
        <row r="4">
          <cell r="F4">
            <v>61</v>
          </cell>
        </row>
        <row r="5">
          <cell r="F5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H19" sqref="H18:H19"/>
    </sheetView>
  </sheetViews>
  <sheetFormatPr defaultRowHeight="15" x14ac:dyDescent="0.25"/>
  <cols>
    <col min="1" max="1" width="16.5703125" customWidth="1"/>
    <col min="2" max="2" width="15.140625" customWidth="1"/>
    <col min="3" max="3" width="11.85546875" customWidth="1"/>
    <col min="4" max="4" width="13.28515625" customWidth="1"/>
    <col min="5" max="5" width="11.140625" customWidth="1"/>
    <col min="6" max="6" width="11.28515625" customWidth="1"/>
  </cols>
  <sheetData>
    <row r="1" spans="1:6" ht="15.75" x14ac:dyDescent="0.25">
      <c r="C1" s="1">
        <v>2018</v>
      </c>
    </row>
    <row r="2" spans="1:6" x14ac:dyDescent="0.25">
      <c r="A2" s="2"/>
      <c r="B2" s="3"/>
      <c r="C2" s="3"/>
      <c r="D2" s="4"/>
      <c r="E2" s="5"/>
      <c r="F2" s="6"/>
    </row>
    <row r="3" spans="1:6" ht="15.75" x14ac:dyDescent="0.25">
      <c r="A3" s="7" t="s">
        <v>0</v>
      </c>
      <c r="B3" s="7"/>
      <c r="C3" s="8">
        <v>1332000</v>
      </c>
      <c r="D3" s="9"/>
      <c r="E3" s="5"/>
      <c r="F3" s="6"/>
    </row>
    <row r="4" spans="1:6" ht="15.75" x14ac:dyDescent="0.25">
      <c r="A4" s="7" t="s">
        <v>1</v>
      </c>
      <c r="B4" s="7"/>
      <c r="C4" s="8">
        <v>446699.5</v>
      </c>
      <c r="D4" s="9"/>
      <c r="E4" s="5"/>
      <c r="F4" s="6"/>
    </row>
    <row r="5" spans="1:6" ht="15.75" x14ac:dyDescent="0.25">
      <c r="A5" s="7" t="s">
        <v>2</v>
      </c>
      <c r="B5" s="7"/>
      <c r="C5" s="8">
        <f>C3-C4</f>
        <v>885300.5</v>
      </c>
      <c r="D5" s="9"/>
      <c r="E5" s="5"/>
      <c r="F5" s="6"/>
    </row>
    <row r="6" spans="1:6" ht="15.75" x14ac:dyDescent="0.25">
      <c r="A6" s="10"/>
      <c r="B6" s="7"/>
      <c r="C6" s="11"/>
      <c r="D6" s="9"/>
      <c r="E6" s="5"/>
      <c r="F6" s="6"/>
    </row>
    <row r="7" spans="1:6" x14ac:dyDescent="0.25">
      <c r="A7" s="12" t="s">
        <v>3</v>
      </c>
      <c r="B7" s="13"/>
      <c r="C7" s="13"/>
      <c r="D7" s="13"/>
      <c r="E7" s="13"/>
      <c r="F7" s="14"/>
    </row>
    <row r="8" spans="1:6" x14ac:dyDescent="0.25">
      <c r="A8" s="59" t="s">
        <v>4</v>
      </c>
      <c r="B8" s="59"/>
      <c r="C8" s="15" t="s">
        <v>5</v>
      </c>
      <c r="D8" s="16"/>
      <c r="E8" s="17"/>
      <c r="F8" s="18"/>
    </row>
    <row r="9" spans="1:6" x14ac:dyDescent="0.25">
      <c r="A9" s="18"/>
      <c r="B9" s="18"/>
      <c r="C9" s="19" t="s">
        <v>6</v>
      </c>
      <c r="D9" s="18"/>
      <c r="E9" s="18"/>
      <c r="F9" s="20"/>
    </row>
    <row r="10" spans="1:6" x14ac:dyDescent="0.25">
      <c r="A10" s="21" t="s">
        <v>7</v>
      </c>
      <c r="B10" s="21" t="s">
        <v>8</v>
      </c>
      <c r="C10" s="22" t="s">
        <v>9</v>
      </c>
      <c r="D10" s="18"/>
      <c r="E10" s="18"/>
      <c r="F10" s="20"/>
    </row>
    <row r="11" spans="1:6" x14ac:dyDescent="0.25">
      <c r="A11" s="23" t="s">
        <v>10</v>
      </c>
      <c r="B11" s="23">
        <f>'[1]HEBE Sg Bai '!F2</f>
        <v>262</v>
      </c>
      <c r="C11" s="24">
        <f t="shared" ref="C11:C16" si="0">B11*$F$17</f>
        <v>109046.63291115437</v>
      </c>
      <c r="D11" s="20"/>
      <c r="E11" s="20"/>
    </row>
    <row r="12" spans="1:6" x14ac:dyDescent="0.25">
      <c r="A12" s="23" t="s">
        <v>11</v>
      </c>
      <c r="B12" s="23">
        <f>'[1]Sind Tour Sg Bai'!E2</f>
        <v>112</v>
      </c>
      <c r="C12" s="25">
        <f t="shared" si="0"/>
        <v>46615.354526905685</v>
      </c>
      <c r="D12" s="20"/>
      <c r="E12" s="20"/>
      <c r="F12" s="20"/>
    </row>
    <row r="13" spans="1:6" x14ac:dyDescent="0.25">
      <c r="A13" s="26" t="s">
        <v>12</v>
      </c>
      <c r="B13" s="27">
        <f>[1]Bistrita!F3</f>
        <v>285</v>
      </c>
      <c r="C13" s="28">
        <f t="shared" si="0"/>
        <v>118619.42893007251</v>
      </c>
      <c r="D13" s="29"/>
      <c r="E13" s="30"/>
      <c r="F13" s="30"/>
    </row>
    <row r="14" spans="1:6" x14ac:dyDescent="0.25">
      <c r="A14" s="26" t="s">
        <v>13</v>
      </c>
      <c r="B14" s="23">
        <f>[1]Beclean!F4</f>
        <v>61</v>
      </c>
      <c r="C14" s="31">
        <f t="shared" si="0"/>
        <v>25388.719876261133</v>
      </c>
      <c r="D14" s="32" t="s">
        <v>14</v>
      </c>
      <c r="E14" s="33" t="s">
        <v>15</v>
      </c>
      <c r="F14" s="34" t="s">
        <v>16</v>
      </c>
    </row>
    <row r="15" spans="1:6" x14ac:dyDescent="0.25">
      <c r="A15" s="26" t="s">
        <v>17</v>
      </c>
      <c r="B15" s="23">
        <f>[1]Nasaud!F3</f>
        <v>68.53</v>
      </c>
      <c r="C15" s="35">
        <f t="shared" si="0"/>
        <v>28522.770051150415</v>
      </c>
      <c r="D15" s="36" t="s">
        <v>18</v>
      </c>
      <c r="E15" s="37" t="s">
        <v>19</v>
      </c>
      <c r="F15" s="38" t="s">
        <v>20</v>
      </c>
    </row>
    <row r="16" spans="1:6" x14ac:dyDescent="0.25">
      <c r="A16" s="26" t="s">
        <v>21</v>
      </c>
      <c r="B16" s="27">
        <f>[1]Sanovil!F2</f>
        <v>275</v>
      </c>
      <c r="C16" s="28">
        <f t="shared" si="0"/>
        <v>114457.34370445593</v>
      </c>
      <c r="D16" s="29"/>
      <c r="E16" s="39"/>
      <c r="F16" s="40"/>
    </row>
    <row r="17" spans="1:6" x14ac:dyDescent="0.25">
      <c r="A17" s="41" t="s">
        <v>22</v>
      </c>
      <c r="B17" s="42">
        <f>SUM(B11:B16)</f>
        <v>1063.53</v>
      </c>
      <c r="C17" s="43">
        <f>SUM(C11:C16)</f>
        <v>442650.25000000006</v>
      </c>
      <c r="D17" s="44">
        <f>C5*0.5</f>
        <v>442650.25</v>
      </c>
      <c r="E17" s="44">
        <f>B17</f>
        <v>1063.53</v>
      </c>
      <c r="F17" s="45">
        <f>D17/E17</f>
        <v>416.2085225616579</v>
      </c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59" t="s">
        <v>23</v>
      </c>
      <c r="B19" s="60"/>
      <c r="C19" s="15" t="s">
        <v>5</v>
      </c>
      <c r="D19" s="46"/>
      <c r="E19" s="47"/>
      <c r="F19" s="20"/>
    </row>
    <row r="20" spans="1:6" x14ac:dyDescent="0.25">
      <c r="A20" s="18"/>
      <c r="B20" s="18"/>
      <c r="C20" s="48" t="s">
        <v>6</v>
      </c>
      <c r="D20" s="18"/>
      <c r="E20" s="18"/>
      <c r="F20" s="20"/>
    </row>
    <row r="21" spans="1:6" x14ac:dyDescent="0.25">
      <c r="A21" s="21" t="s">
        <v>7</v>
      </c>
      <c r="B21" s="21" t="s">
        <v>8</v>
      </c>
      <c r="C21" s="22" t="s">
        <v>9</v>
      </c>
      <c r="D21" s="18"/>
      <c r="E21" s="18"/>
      <c r="F21" s="20"/>
    </row>
    <row r="22" spans="1:6" x14ac:dyDescent="0.25">
      <c r="A22" s="23" t="s">
        <v>10</v>
      </c>
      <c r="B22" s="23">
        <f>'[1]HEBE Sg Bai '!F3</f>
        <v>134</v>
      </c>
      <c r="C22" s="24">
        <f t="shared" ref="C22:C27" si="1">B22*$F$28</f>
        <v>101058.25723242579</v>
      </c>
      <c r="D22" s="49"/>
      <c r="E22" s="49"/>
      <c r="F22" s="49"/>
    </row>
    <row r="23" spans="1:6" x14ac:dyDescent="0.25">
      <c r="A23" s="23" t="s">
        <v>11</v>
      </c>
      <c r="B23" s="23">
        <f>'[1]Sind Tour Sg Bai'!E3</f>
        <v>95</v>
      </c>
      <c r="C23" s="25">
        <f t="shared" si="1"/>
        <v>71645.779381197382</v>
      </c>
      <c r="D23" s="49"/>
      <c r="E23" s="49"/>
      <c r="F23" s="49"/>
    </row>
    <row r="24" spans="1:6" x14ac:dyDescent="0.25">
      <c r="A24" s="26" t="s">
        <v>12</v>
      </c>
      <c r="B24" s="27">
        <f>[1]Bistrita!F4</f>
        <v>135.94</v>
      </c>
      <c r="C24" s="28">
        <f t="shared" si="1"/>
        <v>102521.33946399971</v>
      </c>
      <c r="D24" s="29"/>
      <c r="E24" s="30"/>
      <c r="F24" s="30"/>
    </row>
    <row r="25" spans="1:6" x14ac:dyDescent="0.25">
      <c r="A25" s="26" t="s">
        <v>13</v>
      </c>
      <c r="B25" s="23">
        <f>[1]Beclean!F5</f>
        <v>36</v>
      </c>
      <c r="C25" s="31">
        <f t="shared" si="1"/>
        <v>27149.979554980062</v>
      </c>
      <c r="D25" s="32" t="s">
        <v>14</v>
      </c>
      <c r="E25" s="33" t="s">
        <v>15</v>
      </c>
      <c r="F25" s="34" t="s">
        <v>16</v>
      </c>
    </row>
    <row r="26" spans="1:6" x14ac:dyDescent="0.25">
      <c r="A26" s="26" t="s">
        <v>17</v>
      </c>
      <c r="B26" s="23">
        <f>[1]Nasaud!F4</f>
        <v>51</v>
      </c>
      <c r="C26" s="35">
        <f t="shared" si="1"/>
        <v>38462.471036221752</v>
      </c>
      <c r="D26" s="36" t="s">
        <v>18</v>
      </c>
      <c r="E26" s="37" t="s">
        <v>19</v>
      </c>
      <c r="F26" s="38" t="s">
        <v>20</v>
      </c>
    </row>
    <row r="27" spans="1:6" x14ac:dyDescent="0.25">
      <c r="A27" s="26" t="s">
        <v>21</v>
      </c>
      <c r="B27" s="27">
        <f>[1]Sanovil!F3</f>
        <v>135</v>
      </c>
      <c r="C27" s="28">
        <f t="shared" si="1"/>
        <v>101812.42333117523</v>
      </c>
      <c r="D27" s="29"/>
      <c r="E27" s="39"/>
      <c r="F27" s="40"/>
    </row>
    <row r="28" spans="1:6" x14ac:dyDescent="0.25">
      <c r="A28" s="65" t="s">
        <v>22</v>
      </c>
      <c r="B28" s="66">
        <f>SUM(B22:B27)</f>
        <v>586.94000000000005</v>
      </c>
      <c r="C28" s="67">
        <f>SUM(C22:C27)</f>
        <v>442650.24999999994</v>
      </c>
      <c r="D28" s="68">
        <f>C5*0.5</f>
        <v>442650.25</v>
      </c>
      <c r="E28" s="69">
        <f>B28</f>
        <v>586.94000000000005</v>
      </c>
      <c r="F28" s="70">
        <f>D28/E28</f>
        <v>754.16609874944618</v>
      </c>
    </row>
    <row r="29" spans="1:6" x14ac:dyDescent="0.25">
      <c r="A29" s="14"/>
      <c r="B29" s="14"/>
      <c r="C29" s="14"/>
      <c r="D29" s="14"/>
      <c r="E29" s="14"/>
      <c r="F29" s="14"/>
    </row>
    <row r="30" spans="1:6" x14ac:dyDescent="0.25">
      <c r="A30" s="51" t="s">
        <v>24</v>
      </c>
      <c r="B30" s="5"/>
      <c r="C30" s="14"/>
      <c r="D30" s="14"/>
      <c r="E30" s="14"/>
      <c r="F30" s="14"/>
    </row>
    <row r="31" spans="1:6" ht="48.75" x14ac:dyDescent="0.25">
      <c r="A31" s="52"/>
      <c r="B31" s="53" t="s">
        <v>25</v>
      </c>
      <c r="C31" s="53" t="s">
        <v>26</v>
      </c>
      <c r="D31" s="53" t="s">
        <v>27</v>
      </c>
      <c r="E31" s="53" t="s">
        <v>28</v>
      </c>
      <c r="F31" s="53" t="s">
        <v>29</v>
      </c>
    </row>
    <row r="32" spans="1:6" x14ac:dyDescent="0.25">
      <c r="A32" s="50" t="s">
        <v>10</v>
      </c>
      <c r="B32" s="54">
        <f t="shared" ref="B32:B37" si="2">C11</f>
        <v>109046.63291115437</v>
      </c>
      <c r="C32" s="54">
        <f t="shared" ref="C32:C37" si="3">C22</f>
        <v>101058.25723242579</v>
      </c>
      <c r="D32" s="55">
        <f t="shared" ref="D32:D37" si="4">SUM(B32:C32)</f>
        <v>210104.89014358015</v>
      </c>
      <c r="E32" s="58">
        <v>52200</v>
      </c>
      <c r="F32" s="55">
        <f t="shared" ref="F32:F37" si="5">SUM(D32:E32)</f>
        <v>262304.89014358015</v>
      </c>
    </row>
    <row r="33" spans="1:6" x14ac:dyDescent="0.25">
      <c r="A33" s="50" t="s">
        <v>11</v>
      </c>
      <c r="B33" s="54">
        <f t="shared" si="2"/>
        <v>46615.354526905685</v>
      </c>
      <c r="C33" s="54">
        <f t="shared" si="3"/>
        <v>71645.779381197382</v>
      </c>
      <c r="D33" s="55">
        <f t="shared" si="4"/>
        <v>118261.13390810307</v>
      </c>
      <c r="E33" s="58">
        <v>37800</v>
      </c>
      <c r="F33" s="55">
        <f t="shared" si="5"/>
        <v>156061.13390810307</v>
      </c>
    </row>
    <row r="34" spans="1:6" x14ac:dyDescent="0.25">
      <c r="A34" s="56" t="s">
        <v>12</v>
      </c>
      <c r="B34" s="54">
        <f t="shared" si="2"/>
        <v>118619.42893007251</v>
      </c>
      <c r="C34" s="57">
        <f t="shared" si="3"/>
        <v>102521.33946399971</v>
      </c>
      <c r="D34" s="55">
        <f t="shared" si="4"/>
        <v>221140.76839407222</v>
      </c>
      <c r="E34" s="55">
        <v>136766.5</v>
      </c>
      <c r="F34" s="55">
        <f t="shared" si="5"/>
        <v>357907.26839407219</v>
      </c>
    </row>
    <row r="35" spans="1:6" x14ac:dyDescent="0.25">
      <c r="A35" s="56" t="s">
        <v>13</v>
      </c>
      <c r="B35" s="54">
        <f t="shared" si="2"/>
        <v>25388.719876261133</v>
      </c>
      <c r="C35" s="57">
        <f t="shared" si="3"/>
        <v>27149.979554980062</v>
      </c>
      <c r="D35" s="55">
        <f t="shared" si="4"/>
        <v>52538.699431241199</v>
      </c>
      <c r="E35" s="55">
        <v>35559</v>
      </c>
      <c r="F35" s="55">
        <f t="shared" si="5"/>
        <v>88097.699431241199</v>
      </c>
    </row>
    <row r="36" spans="1:6" x14ac:dyDescent="0.25">
      <c r="A36" s="56" t="s">
        <v>17</v>
      </c>
      <c r="B36" s="54">
        <f t="shared" si="2"/>
        <v>28522.770051150415</v>
      </c>
      <c r="C36" s="57">
        <f t="shared" si="3"/>
        <v>38462.471036221752</v>
      </c>
      <c r="D36" s="55">
        <f t="shared" si="4"/>
        <v>66985.241087372167</v>
      </c>
      <c r="E36" s="55">
        <v>47608</v>
      </c>
      <c r="F36" s="55">
        <f t="shared" si="5"/>
        <v>114593.24108737217</v>
      </c>
    </row>
    <row r="37" spans="1:6" x14ac:dyDescent="0.25">
      <c r="A37" s="56" t="s">
        <v>21</v>
      </c>
      <c r="B37" s="54">
        <f t="shared" si="2"/>
        <v>114457.34370445593</v>
      </c>
      <c r="C37" s="57">
        <f t="shared" si="3"/>
        <v>101812.42333117523</v>
      </c>
      <c r="D37" s="55">
        <f t="shared" si="4"/>
        <v>216269.76703563117</v>
      </c>
      <c r="E37" s="55">
        <v>136766</v>
      </c>
      <c r="F37" s="55">
        <f t="shared" si="5"/>
        <v>353035.76703563117</v>
      </c>
    </row>
    <row r="38" spans="1:6" x14ac:dyDescent="0.25">
      <c r="A38" s="61" t="s">
        <v>22</v>
      </c>
      <c r="B38" s="62">
        <f>SUM(B32:B37)</f>
        <v>442650.25000000006</v>
      </c>
      <c r="C38" s="63">
        <f>SUM(C32:C37)</f>
        <v>442650.24999999994</v>
      </c>
      <c r="D38" s="64">
        <f>SUM(D32:D37)</f>
        <v>885300.5</v>
      </c>
      <c r="E38" s="64">
        <f>SUM(E32:E37)</f>
        <v>446699.5</v>
      </c>
      <c r="F38" s="64">
        <f>SUM(F32:F37)</f>
        <v>1332000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BFT punctaj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2018-05-25T07:43:41Z</dcterms:modified>
</cp:coreProperties>
</file>